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p 2026" sheetId="1" state="visible" r:id="rId1"/>
    <sheet xmlns:r="http://schemas.openxmlformats.org/officeDocument/2006/relationships" name="Assumptions" sheetId="2" state="visible" r:id="rId2"/>
  </sheets>
  <definedNames>
    <definedName name="_xlnm.Print_Area" localSheetId="0">'Sep 2026'!$A$1:$O$38</definedName>
    <definedName name="_xlnm.Print_Area" localSheetId="1">'Assumptions'!$A$1:$D$14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0.0%"/>
    <numFmt numFmtId="166" formatCode="&quot;$&quot;#,##0"/>
    <numFmt numFmtId="167" formatCode="yyyy-mm-dd"/>
    <numFmt numFmtId="168" formatCode="mmm d"/>
  </numFmts>
  <fonts count="8">
    <font>
      <name val="Calibri"/>
      <family val="2"/>
      <color theme="1"/>
      <sz val="11"/>
      <scheme val="minor"/>
    </font>
    <font>
      <name val="Georgia"/>
      <b val="1"/>
      <color rgb="002E2318"/>
      <sz val="18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8A7C68"/>
      <sz val="11"/>
    </font>
    <font>
      <b val="1"/>
      <color rgb="002E2318"/>
    </font>
    <font>
      <i val="1"/>
      <color rgb="008A7C68"/>
    </font>
    <font>
      <b val="1"/>
      <color rgb="00B5732A"/>
    </font>
  </fonts>
  <fills count="5">
    <fill>
      <patternFill/>
    </fill>
    <fill>
      <patternFill patternType="gray125"/>
    </fill>
    <fill>
      <patternFill patternType="solid">
        <fgColor rgb="002E2318"/>
      </patternFill>
    </fill>
    <fill>
      <patternFill patternType="solid">
        <fgColor rgb="00F6E6C8"/>
      </patternFill>
    </fill>
    <fill>
      <patternFill patternType="solid">
        <fgColor rgb="00D98E3B"/>
      </patternFill>
    </fill>
  </fills>
  <borders count="2">
    <border>
      <left/>
      <right/>
      <top/>
      <bottom/>
      <diagonal/>
    </border>
    <border>
      <left style="thin">
        <color rgb="00D8CDBC"/>
      </left>
      <right style="thin">
        <color rgb="00D8CDBC"/>
      </right>
      <top style="thin">
        <color rgb="00D8CDBC"/>
      </top>
      <bottom style="thin">
        <color rgb="00D8CDBC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2" borderId="0" pivotButton="0" quotePrefix="0" xfId="0"/>
    <xf numFmtId="0" fontId="0" fillId="2" borderId="0" pivotButton="0" quotePrefix="0" xfId="0"/>
    <xf numFmtId="168" fontId="0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166" fontId="0" fillId="0" borderId="1" pivotButton="0" quotePrefix="0" xfId="0"/>
    <xf numFmtId="168" fontId="0" fillId="3" borderId="1" pivotButton="0" quotePrefix="0" xfId="0"/>
    <xf numFmtId="0" fontId="0" fillId="3" borderId="1" pivotButton="0" quotePrefix="0" xfId="0"/>
    <xf numFmtId="164" fontId="0" fillId="3" borderId="1" pivotButton="0" quotePrefix="0" xfId="0"/>
    <xf numFmtId="166" fontId="0" fillId="3" borderId="1" pivotButton="0" quotePrefix="0" xfId="0"/>
    <xf numFmtId="0" fontId="2" fillId="4" borderId="0" pivotButton="0" quotePrefix="0" xfId="0"/>
    <xf numFmtId="0" fontId="0" fillId="4" borderId="0" pivotButton="0" quotePrefix="0" xfId="0"/>
    <xf numFmtId="166" fontId="2" fillId="4" borderId="1" pivotButton="0" quotePrefix="0" xfId="0"/>
    <xf numFmtId="0" fontId="6" fillId="0" borderId="0" pivotButton="0" quotePrefix="0" xfId="0"/>
    <xf numFmtId="165" fontId="7" fillId="0" borderId="0" pivotButton="0" quotePrefix="0" xfId="0"/>
    <xf numFmtId="164" fontId="7" fillId="0" borderId="0" pivotButton="0" quotePrefix="0" xfId="0"/>
    <xf numFmtId="0" fontId="3" fillId="0" borderId="0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1" customWidth="1" min="14" max="14"/>
    <col width="14" customWidth="1" min="15" max="15"/>
  </cols>
  <sheetData>
    <row r="1" ht="26" customHeight="1">
      <c r="A1" s="1" t="inlineStr">
        <is>
          <t>Rosemary &amp; Rye — Cash Report</t>
        </is>
      </c>
    </row>
    <row r="2">
      <c r="A2" s="2" t="inlineStr">
        <is>
          <t>September 2026 · daily units sold, gross sales, cost of goods, labor &amp; rent, net cash</t>
        </is>
      </c>
    </row>
    <row r="4" ht="32" customHeight="1">
      <c r="A4" s="3" t="inlineStr">
        <is>
          <t>Date</t>
        </is>
      </c>
      <c r="B4" s="3" t="inlineStr">
        <is>
          <t>Day</t>
        </is>
      </c>
      <c r="C4" s="3" t="inlineStr">
        <is>
          <t>Sourdough</t>
        </is>
      </c>
      <c r="D4" s="3" t="inlineStr">
        <is>
          <t>Croissant</t>
        </is>
      </c>
      <c r="E4" s="3" t="inlineStr">
        <is>
          <t>Cinnamon Roll</t>
        </is>
      </c>
      <c r="F4" s="3" t="inlineStr">
        <is>
          <t>Baguette</t>
        </is>
      </c>
      <c r="G4" s="3" t="inlineStr">
        <is>
          <t>Rye &amp; Seed</t>
        </is>
      </c>
      <c r="H4" s="3" t="inlineStr">
        <is>
          <t>Gross Sales</t>
        </is>
      </c>
      <c r="I4" s="3" t="inlineStr">
        <is>
          <t>COGS</t>
        </is>
      </c>
      <c r="J4" s="3" t="inlineStr">
        <is>
          <t>Labor</t>
        </is>
      </c>
      <c r="K4" s="3" t="inlineStr">
        <is>
          <t>Rent</t>
        </is>
      </c>
      <c r="L4" s="3" t="inlineStr">
        <is>
          <t>Net Cash</t>
        </is>
      </c>
      <c r="N4" s="4" t="inlineStr">
        <is>
          <t>Weekly Net Cash</t>
        </is>
      </c>
      <c r="O4" s="5" t="n"/>
    </row>
    <row r="5">
      <c r="A5" s="6" t="n">
        <v>46266</v>
      </c>
      <c r="B5" s="7" t="inlineStr">
        <is>
          <t>Tue</t>
        </is>
      </c>
      <c r="C5" s="7" t="n">
        <v>20</v>
      </c>
      <c r="D5" s="7" t="n">
        <v>26</v>
      </c>
      <c r="E5" s="7" t="n">
        <v>22</v>
      </c>
      <c r="F5" s="7" t="n">
        <v>16</v>
      </c>
      <c r="G5" s="7" t="n">
        <v>19</v>
      </c>
      <c r="H5" s="8">
        <f>C5*Assumptions!$B$4+D5*Assumptions!$B$5+E5*Assumptions!$B$6+F5*Assumptions!$B$7+G5*Assumptions!$B$8</f>
        <v/>
      </c>
      <c r="I5" s="8">
        <f>H5*Assumptions!$B$10</f>
        <v/>
      </c>
      <c r="J5" s="9">
        <f>IF(WEEKDAY(A5,2)&gt;=6,Assumptions!$B$12,Assumptions!$B$11)</f>
        <v/>
      </c>
      <c r="K5" s="8">
        <f>Assumptions!$B$14</f>
        <v/>
      </c>
      <c r="L5" s="8">
        <f>H5-I5-J5-K5</f>
        <v/>
      </c>
      <c r="N5" s="7" t="inlineStr">
        <is>
          <t>Week 1</t>
        </is>
      </c>
      <c r="O5" s="9">
        <f>SUM(L5:L11)</f>
        <v/>
      </c>
    </row>
    <row r="6">
      <c r="A6" s="6" t="n">
        <v>46267</v>
      </c>
      <c r="B6" s="7" t="inlineStr">
        <is>
          <t>Wed</t>
        </is>
      </c>
      <c r="C6" s="7" t="n">
        <v>19</v>
      </c>
      <c r="D6" s="7" t="n">
        <v>33</v>
      </c>
      <c r="E6" s="7" t="n">
        <v>24</v>
      </c>
      <c r="F6" s="7" t="n">
        <v>14</v>
      </c>
      <c r="G6" s="7" t="n">
        <v>18</v>
      </c>
      <c r="H6" s="8">
        <f>C6*Assumptions!$B$4+D6*Assumptions!$B$5+E6*Assumptions!$B$6+F6*Assumptions!$B$7+G6*Assumptions!$B$8</f>
        <v/>
      </c>
      <c r="I6" s="8">
        <f>H6*Assumptions!$B$10</f>
        <v/>
      </c>
      <c r="J6" s="9">
        <f>IF(WEEKDAY(A6,2)&gt;=6,Assumptions!$B$12,Assumptions!$B$11)</f>
        <v/>
      </c>
      <c r="K6" s="8">
        <f>Assumptions!$B$14</f>
        <v/>
      </c>
      <c r="L6" s="8">
        <f>H6-I6-J6-K6</f>
        <v/>
      </c>
      <c r="N6" s="7" t="inlineStr">
        <is>
          <t>Week 2</t>
        </is>
      </c>
      <c r="O6" s="9">
        <f>SUM(L12:L18)</f>
        <v/>
      </c>
    </row>
    <row r="7">
      <c r="A7" s="6" t="n">
        <v>46268</v>
      </c>
      <c r="B7" s="7" t="inlineStr">
        <is>
          <t>Thu</t>
        </is>
      </c>
      <c r="C7" s="7" t="n">
        <v>17</v>
      </c>
      <c r="D7" s="7" t="n">
        <v>28</v>
      </c>
      <c r="E7" s="7" t="n">
        <v>22</v>
      </c>
      <c r="F7" s="7" t="n">
        <v>14</v>
      </c>
      <c r="G7" s="7" t="n">
        <v>18</v>
      </c>
      <c r="H7" s="8">
        <f>C7*Assumptions!$B$4+D7*Assumptions!$B$5+E7*Assumptions!$B$6+F7*Assumptions!$B$7+G7*Assumptions!$B$8</f>
        <v/>
      </c>
      <c r="I7" s="8">
        <f>H7*Assumptions!$B$10</f>
        <v/>
      </c>
      <c r="J7" s="9">
        <f>IF(WEEKDAY(A7,2)&gt;=6,Assumptions!$B$12,Assumptions!$B$11)</f>
        <v/>
      </c>
      <c r="K7" s="8">
        <f>Assumptions!$B$14</f>
        <v/>
      </c>
      <c r="L7" s="8">
        <f>H7-I7-J7-K7</f>
        <v/>
      </c>
      <c r="N7" s="7" t="inlineStr">
        <is>
          <t>Week 3</t>
        </is>
      </c>
      <c r="O7" s="9">
        <f>SUM(L19:L25)</f>
        <v/>
      </c>
    </row>
    <row r="8">
      <c r="A8" s="6" t="n">
        <v>46269</v>
      </c>
      <c r="B8" s="7" t="inlineStr">
        <is>
          <t>Fri</t>
        </is>
      </c>
      <c r="C8" s="7" t="n">
        <v>19</v>
      </c>
      <c r="D8" s="7" t="n">
        <v>30</v>
      </c>
      <c r="E8" s="7" t="n">
        <v>24</v>
      </c>
      <c r="F8" s="7" t="n">
        <v>13</v>
      </c>
      <c r="G8" s="7" t="n">
        <v>23</v>
      </c>
      <c r="H8" s="8">
        <f>C8*Assumptions!$B$4+D8*Assumptions!$B$5+E8*Assumptions!$B$6+F8*Assumptions!$B$7+G8*Assumptions!$B$8</f>
        <v/>
      </c>
      <c r="I8" s="8">
        <f>H8*Assumptions!$B$10</f>
        <v/>
      </c>
      <c r="J8" s="9">
        <f>IF(WEEKDAY(A8,2)&gt;=6,Assumptions!$B$12,Assumptions!$B$11)</f>
        <v/>
      </c>
      <c r="K8" s="8">
        <f>Assumptions!$B$14</f>
        <v/>
      </c>
      <c r="L8" s="8">
        <f>H8-I8-J8-K8</f>
        <v/>
      </c>
      <c r="N8" s="7" t="inlineStr">
        <is>
          <t>Week 4</t>
        </is>
      </c>
      <c r="O8" s="9">
        <f>SUM(L26:L32)</f>
        <v/>
      </c>
    </row>
    <row r="9">
      <c r="A9" s="10" t="n">
        <v>46270</v>
      </c>
      <c r="B9" s="11" t="inlineStr">
        <is>
          <t>Sat</t>
        </is>
      </c>
      <c r="C9" s="11" t="n">
        <v>20</v>
      </c>
      <c r="D9" s="11" t="n">
        <v>38</v>
      </c>
      <c r="E9" s="11" t="n">
        <v>26</v>
      </c>
      <c r="F9" s="11" t="n">
        <v>19</v>
      </c>
      <c r="G9" s="11" t="n">
        <v>20</v>
      </c>
      <c r="H9" s="12">
        <f>C9*Assumptions!$B$4+D9*Assumptions!$B$5+E9*Assumptions!$B$6+F9*Assumptions!$B$7+G9*Assumptions!$B$8</f>
        <v/>
      </c>
      <c r="I9" s="12">
        <f>H9*Assumptions!$B$10</f>
        <v/>
      </c>
      <c r="J9" s="13">
        <f>IF(WEEKDAY(A9,2)&gt;=6,Assumptions!$B$12,Assumptions!$B$11)</f>
        <v/>
      </c>
      <c r="K9" s="12">
        <f>Assumptions!$B$14</f>
        <v/>
      </c>
      <c r="L9" s="12">
        <f>H9-I9-J9-K9</f>
        <v/>
      </c>
      <c r="N9" s="7" t="inlineStr">
        <is>
          <t>Week 5</t>
        </is>
      </c>
      <c r="O9" s="9">
        <f>SUM(L33:L34)</f>
        <v/>
      </c>
    </row>
    <row r="10">
      <c r="A10" s="10" t="n">
        <v>46271</v>
      </c>
      <c r="B10" s="11" t="inlineStr">
        <is>
          <t>Sun</t>
        </is>
      </c>
      <c r="C10" s="11" t="n">
        <v>22</v>
      </c>
      <c r="D10" s="11" t="n">
        <v>29</v>
      </c>
      <c r="E10" s="11" t="n">
        <v>26</v>
      </c>
      <c r="F10" s="11" t="n">
        <v>18</v>
      </c>
      <c r="G10" s="11" t="n">
        <v>23</v>
      </c>
      <c r="H10" s="12">
        <f>C10*Assumptions!$B$4+D10*Assumptions!$B$5+E10*Assumptions!$B$6+F10*Assumptions!$B$7+G10*Assumptions!$B$8</f>
        <v/>
      </c>
      <c r="I10" s="12">
        <f>H10*Assumptions!$B$10</f>
        <v/>
      </c>
      <c r="J10" s="13">
        <f>IF(WEEKDAY(A10,2)&gt;=6,Assumptions!$B$12,Assumptions!$B$11)</f>
        <v/>
      </c>
      <c r="K10" s="12">
        <f>Assumptions!$B$14</f>
        <v/>
      </c>
      <c r="L10" s="12">
        <f>H10-I10-J10-K10</f>
        <v/>
      </c>
    </row>
    <row r="11">
      <c r="A11" s="6" t="n">
        <v>46272</v>
      </c>
      <c r="B11" s="7" t="inlineStr">
        <is>
          <t>Mon</t>
        </is>
      </c>
      <c r="C11" s="7" t="n">
        <v>18</v>
      </c>
      <c r="D11" s="7" t="n">
        <v>34</v>
      </c>
      <c r="E11" s="7" t="n">
        <v>23</v>
      </c>
      <c r="F11" s="7" t="n">
        <v>16</v>
      </c>
      <c r="G11" s="7" t="n">
        <v>21</v>
      </c>
      <c r="H11" s="8">
        <f>C11*Assumptions!$B$4+D11*Assumptions!$B$5+E11*Assumptions!$B$6+F11*Assumptions!$B$7+G11*Assumptions!$B$8</f>
        <v/>
      </c>
      <c r="I11" s="8">
        <f>H11*Assumptions!$B$10</f>
        <v/>
      </c>
      <c r="J11" s="9">
        <f>IF(WEEKDAY(A11,2)&gt;=6,Assumptions!$B$12,Assumptions!$B$11)</f>
        <v/>
      </c>
      <c r="K11" s="8">
        <f>Assumptions!$B$14</f>
        <v/>
      </c>
      <c r="L11" s="8">
        <f>H11-I11-J11-K11</f>
        <v/>
      </c>
    </row>
    <row r="12">
      <c r="A12" s="6" t="n">
        <v>46273</v>
      </c>
      <c r="B12" s="7" t="inlineStr">
        <is>
          <t>Tue</t>
        </is>
      </c>
      <c r="C12" s="7" t="n">
        <v>16</v>
      </c>
      <c r="D12" s="7" t="n">
        <v>26</v>
      </c>
      <c r="E12" s="7" t="n">
        <v>25</v>
      </c>
      <c r="F12" s="7" t="n">
        <v>17</v>
      </c>
      <c r="G12" s="7" t="n">
        <v>18</v>
      </c>
      <c r="H12" s="8">
        <f>C12*Assumptions!$B$4+D12*Assumptions!$B$5+E12*Assumptions!$B$6+F12*Assumptions!$B$7+G12*Assumptions!$B$8</f>
        <v/>
      </c>
      <c r="I12" s="8">
        <f>H12*Assumptions!$B$10</f>
        <v/>
      </c>
      <c r="J12" s="9">
        <f>IF(WEEKDAY(A12,2)&gt;=6,Assumptions!$B$12,Assumptions!$B$11)</f>
        <v/>
      </c>
      <c r="K12" s="8">
        <f>Assumptions!$B$14</f>
        <v/>
      </c>
      <c r="L12" s="8">
        <f>H12-I12-J12-K12</f>
        <v/>
      </c>
    </row>
    <row r="13">
      <c r="A13" s="6" t="n">
        <v>46274</v>
      </c>
      <c r="B13" s="7" t="inlineStr">
        <is>
          <t>Wed</t>
        </is>
      </c>
      <c r="C13" s="7" t="n">
        <v>18</v>
      </c>
      <c r="D13" s="7" t="n">
        <v>34</v>
      </c>
      <c r="E13" s="7" t="n">
        <v>19</v>
      </c>
      <c r="F13" s="7" t="n">
        <v>15</v>
      </c>
      <c r="G13" s="7" t="n">
        <v>19</v>
      </c>
      <c r="H13" s="8">
        <f>C13*Assumptions!$B$4+D13*Assumptions!$B$5+E13*Assumptions!$B$6+F13*Assumptions!$B$7+G13*Assumptions!$B$8</f>
        <v/>
      </c>
      <c r="I13" s="8">
        <f>H13*Assumptions!$B$10</f>
        <v/>
      </c>
      <c r="J13" s="9">
        <f>IF(WEEKDAY(A13,2)&gt;=6,Assumptions!$B$12,Assumptions!$B$11)</f>
        <v/>
      </c>
      <c r="K13" s="8">
        <f>Assumptions!$B$14</f>
        <v/>
      </c>
      <c r="L13" s="8">
        <f>H13-I13-J13-K13</f>
        <v/>
      </c>
    </row>
    <row r="14">
      <c r="A14" s="6" t="n">
        <v>46275</v>
      </c>
      <c r="B14" s="7" t="inlineStr">
        <is>
          <t>Thu</t>
        </is>
      </c>
      <c r="C14" s="7" t="n">
        <v>20</v>
      </c>
      <c r="D14" s="7" t="n">
        <v>34</v>
      </c>
      <c r="E14" s="7" t="n">
        <v>20</v>
      </c>
      <c r="F14" s="7" t="n">
        <v>17</v>
      </c>
      <c r="G14" s="7" t="n">
        <v>22</v>
      </c>
      <c r="H14" s="8">
        <f>C14*Assumptions!$B$4+D14*Assumptions!$B$5+E14*Assumptions!$B$6+F14*Assumptions!$B$7+G14*Assumptions!$B$8</f>
        <v/>
      </c>
      <c r="I14" s="8">
        <f>H14*Assumptions!$B$10</f>
        <v/>
      </c>
      <c r="J14" s="9">
        <f>IF(WEEKDAY(A14,2)&gt;=6,Assumptions!$B$12,Assumptions!$B$11)</f>
        <v/>
      </c>
      <c r="K14" s="8">
        <f>Assumptions!$B$14</f>
        <v/>
      </c>
      <c r="L14" s="8">
        <f>H14-I14-J14-K14</f>
        <v/>
      </c>
    </row>
    <row r="15">
      <c r="A15" s="6" t="n">
        <v>46276</v>
      </c>
      <c r="B15" s="7" t="inlineStr">
        <is>
          <t>Fri</t>
        </is>
      </c>
      <c r="C15" s="7" t="n">
        <v>19</v>
      </c>
      <c r="D15" s="7" t="n">
        <v>33</v>
      </c>
      <c r="E15" s="7" t="n">
        <v>20</v>
      </c>
      <c r="F15" s="7" t="n">
        <v>16</v>
      </c>
      <c r="G15" s="7" t="n">
        <v>19</v>
      </c>
      <c r="H15" s="8">
        <f>C15*Assumptions!$B$4+D15*Assumptions!$B$5+E15*Assumptions!$B$6+F15*Assumptions!$B$7+G15*Assumptions!$B$8</f>
        <v/>
      </c>
      <c r="I15" s="8">
        <f>H15*Assumptions!$B$10</f>
        <v/>
      </c>
      <c r="J15" s="9">
        <f>IF(WEEKDAY(A15,2)&gt;=6,Assumptions!$B$12,Assumptions!$B$11)</f>
        <v/>
      </c>
      <c r="K15" s="8">
        <f>Assumptions!$B$14</f>
        <v/>
      </c>
      <c r="L15" s="8">
        <f>H15-I15-J15-K15</f>
        <v/>
      </c>
    </row>
    <row r="16">
      <c r="A16" s="10" t="n">
        <v>46277</v>
      </c>
      <c r="B16" s="11" t="inlineStr">
        <is>
          <t>Sat</t>
        </is>
      </c>
      <c r="C16" s="11" t="n">
        <v>22</v>
      </c>
      <c r="D16" s="11" t="n">
        <v>34</v>
      </c>
      <c r="E16" s="11" t="n">
        <v>24</v>
      </c>
      <c r="F16" s="11" t="n">
        <v>20</v>
      </c>
      <c r="G16" s="11" t="n">
        <v>23</v>
      </c>
      <c r="H16" s="12">
        <f>C16*Assumptions!$B$4+D16*Assumptions!$B$5+E16*Assumptions!$B$6+F16*Assumptions!$B$7+G16*Assumptions!$B$8</f>
        <v/>
      </c>
      <c r="I16" s="12">
        <f>H16*Assumptions!$B$10</f>
        <v/>
      </c>
      <c r="J16" s="13">
        <f>IF(WEEKDAY(A16,2)&gt;=6,Assumptions!$B$12,Assumptions!$B$11)</f>
        <v/>
      </c>
      <c r="K16" s="12">
        <f>Assumptions!$B$14</f>
        <v/>
      </c>
      <c r="L16" s="12">
        <f>H16-I16-J16-K16</f>
        <v/>
      </c>
    </row>
    <row r="17">
      <c r="A17" s="10" t="n">
        <v>46278</v>
      </c>
      <c r="B17" s="11" t="inlineStr">
        <is>
          <t>Sun</t>
        </is>
      </c>
      <c r="C17" s="11" t="n">
        <v>19</v>
      </c>
      <c r="D17" s="11" t="n">
        <v>38</v>
      </c>
      <c r="E17" s="11" t="n">
        <v>22</v>
      </c>
      <c r="F17" s="11" t="n">
        <v>16</v>
      </c>
      <c r="G17" s="11" t="n">
        <v>24</v>
      </c>
      <c r="H17" s="12">
        <f>C17*Assumptions!$B$4+D17*Assumptions!$B$5+E17*Assumptions!$B$6+F17*Assumptions!$B$7+G17*Assumptions!$B$8</f>
        <v/>
      </c>
      <c r="I17" s="12">
        <f>H17*Assumptions!$B$10</f>
        <v/>
      </c>
      <c r="J17" s="13">
        <f>IF(WEEKDAY(A17,2)&gt;=6,Assumptions!$B$12,Assumptions!$B$11)</f>
        <v/>
      </c>
      <c r="K17" s="12">
        <f>Assumptions!$B$14</f>
        <v/>
      </c>
      <c r="L17" s="12">
        <f>H17-I17-J17-K17</f>
        <v/>
      </c>
    </row>
    <row r="18">
      <c r="A18" s="6" t="n">
        <v>46279</v>
      </c>
      <c r="B18" s="7" t="inlineStr">
        <is>
          <t>Mon</t>
        </is>
      </c>
      <c r="C18" s="7" t="n">
        <v>19</v>
      </c>
      <c r="D18" s="7" t="n">
        <v>33</v>
      </c>
      <c r="E18" s="7" t="n">
        <v>23</v>
      </c>
      <c r="F18" s="7" t="n">
        <v>15</v>
      </c>
      <c r="G18" s="7" t="n">
        <v>22</v>
      </c>
      <c r="H18" s="8">
        <f>C18*Assumptions!$B$4+D18*Assumptions!$B$5+E18*Assumptions!$B$6+F18*Assumptions!$B$7+G18*Assumptions!$B$8</f>
        <v/>
      </c>
      <c r="I18" s="8">
        <f>H18*Assumptions!$B$10</f>
        <v/>
      </c>
      <c r="J18" s="9">
        <f>IF(WEEKDAY(A18,2)&gt;=6,Assumptions!$B$12,Assumptions!$B$11)</f>
        <v/>
      </c>
      <c r="K18" s="8">
        <f>Assumptions!$B$14</f>
        <v/>
      </c>
      <c r="L18" s="8">
        <f>H18-I18-J18-K18</f>
        <v/>
      </c>
    </row>
    <row r="19">
      <c r="A19" s="6" t="n">
        <v>46280</v>
      </c>
      <c r="B19" s="7" t="inlineStr">
        <is>
          <t>Tue</t>
        </is>
      </c>
      <c r="C19" s="7" t="n">
        <v>17</v>
      </c>
      <c r="D19" s="7" t="n">
        <v>31</v>
      </c>
      <c r="E19" s="7" t="n">
        <v>21</v>
      </c>
      <c r="F19" s="7" t="n">
        <v>16</v>
      </c>
      <c r="G19" s="7" t="n">
        <v>21</v>
      </c>
      <c r="H19" s="8">
        <f>C19*Assumptions!$B$4+D19*Assumptions!$B$5+E19*Assumptions!$B$6+F19*Assumptions!$B$7+G19*Assumptions!$B$8</f>
        <v/>
      </c>
      <c r="I19" s="8">
        <f>H19*Assumptions!$B$10</f>
        <v/>
      </c>
      <c r="J19" s="9">
        <f>IF(WEEKDAY(A19,2)&gt;=6,Assumptions!$B$12,Assumptions!$B$11)</f>
        <v/>
      </c>
      <c r="K19" s="8">
        <f>Assumptions!$B$14</f>
        <v/>
      </c>
      <c r="L19" s="8">
        <f>H19-I19-J19-K19</f>
        <v/>
      </c>
    </row>
    <row r="20">
      <c r="A20" s="6" t="n">
        <v>46281</v>
      </c>
      <c r="B20" s="7" t="inlineStr">
        <is>
          <t>Wed</t>
        </is>
      </c>
      <c r="C20" s="7" t="n">
        <v>16</v>
      </c>
      <c r="D20" s="7" t="n">
        <v>29</v>
      </c>
      <c r="E20" s="7" t="n">
        <v>24</v>
      </c>
      <c r="F20" s="7" t="n">
        <v>16</v>
      </c>
      <c r="G20" s="7" t="n">
        <v>20</v>
      </c>
      <c r="H20" s="8">
        <f>C20*Assumptions!$B$4+D20*Assumptions!$B$5+E20*Assumptions!$B$6+F20*Assumptions!$B$7+G20*Assumptions!$B$8</f>
        <v/>
      </c>
      <c r="I20" s="8">
        <f>H20*Assumptions!$B$10</f>
        <v/>
      </c>
      <c r="J20" s="9">
        <f>IF(WEEKDAY(A20,2)&gt;=6,Assumptions!$B$12,Assumptions!$B$11)</f>
        <v/>
      </c>
      <c r="K20" s="8">
        <f>Assumptions!$B$14</f>
        <v/>
      </c>
      <c r="L20" s="8">
        <f>H20-I20-J20-K20</f>
        <v/>
      </c>
    </row>
    <row r="21">
      <c r="A21" s="6" t="n">
        <v>46282</v>
      </c>
      <c r="B21" s="7" t="inlineStr">
        <is>
          <t>Thu</t>
        </is>
      </c>
      <c r="C21" s="7" t="n">
        <v>18</v>
      </c>
      <c r="D21" s="7" t="n">
        <v>31</v>
      </c>
      <c r="E21" s="7" t="n">
        <v>24</v>
      </c>
      <c r="F21" s="7" t="n">
        <v>16</v>
      </c>
      <c r="G21" s="7" t="n">
        <v>19</v>
      </c>
      <c r="H21" s="8">
        <f>C21*Assumptions!$B$4+D21*Assumptions!$B$5+E21*Assumptions!$B$6+F21*Assumptions!$B$7+G21*Assumptions!$B$8</f>
        <v/>
      </c>
      <c r="I21" s="8">
        <f>H21*Assumptions!$B$10</f>
        <v/>
      </c>
      <c r="J21" s="9">
        <f>IF(WEEKDAY(A21,2)&gt;=6,Assumptions!$B$12,Assumptions!$B$11)</f>
        <v/>
      </c>
      <c r="K21" s="8">
        <f>Assumptions!$B$14</f>
        <v/>
      </c>
      <c r="L21" s="8">
        <f>H21-I21-J21-K21</f>
        <v/>
      </c>
    </row>
    <row r="22">
      <c r="A22" s="6" t="n">
        <v>46283</v>
      </c>
      <c r="B22" s="7" t="inlineStr">
        <is>
          <t>Fri</t>
        </is>
      </c>
      <c r="C22" s="7" t="n">
        <v>18</v>
      </c>
      <c r="D22" s="7" t="n">
        <v>33</v>
      </c>
      <c r="E22" s="7" t="n">
        <v>19</v>
      </c>
      <c r="F22" s="7" t="n">
        <v>15</v>
      </c>
      <c r="G22" s="7" t="n">
        <v>21</v>
      </c>
      <c r="H22" s="8">
        <f>C22*Assumptions!$B$4+D22*Assumptions!$B$5+E22*Assumptions!$B$6+F22*Assumptions!$B$7+G22*Assumptions!$B$8</f>
        <v/>
      </c>
      <c r="I22" s="8">
        <f>H22*Assumptions!$B$10</f>
        <v/>
      </c>
      <c r="J22" s="9">
        <f>IF(WEEKDAY(A22,2)&gt;=6,Assumptions!$B$12,Assumptions!$B$11)</f>
        <v/>
      </c>
      <c r="K22" s="8">
        <f>Assumptions!$B$14</f>
        <v/>
      </c>
      <c r="L22" s="8">
        <f>H22-I22-J22-K22</f>
        <v/>
      </c>
    </row>
    <row r="23">
      <c r="A23" s="10" t="n">
        <v>46284</v>
      </c>
      <c r="B23" s="11" t="inlineStr">
        <is>
          <t>Sat</t>
        </is>
      </c>
      <c r="C23" s="11" t="n">
        <v>20</v>
      </c>
      <c r="D23" s="11" t="n">
        <v>30</v>
      </c>
      <c r="E23" s="11" t="n">
        <v>24</v>
      </c>
      <c r="F23" s="11" t="n">
        <v>17</v>
      </c>
      <c r="G23" s="11" t="n">
        <v>20</v>
      </c>
      <c r="H23" s="12">
        <f>C23*Assumptions!$B$4+D23*Assumptions!$B$5+E23*Assumptions!$B$6+F23*Assumptions!$B$7+G23*Assumptions!$B$8</f>
        <v/>
      </c>
      <c r="I23" s="12">
        <f>H23*Assumptions!$B$10</f>
        <v/>
      </c>
      <c r="J23" s="13">
        <f>IF(WEEKDAY(A23,2)&gt;=6,Assumptions!$B$12,Assumptions!$B$11)</f>
        <v/>
      </c>
      <c r="K23" s="12">
        <f>Assumptions!$B$14</f>
        <v/>
      </c>
      <c r="L23" s="12">
        <f>H23-I23-J23-K23</f>
        <v/>
      </c>
    </row>
    <row r="24">
      <c r="A24" s="10" t="n">
        <v>46285</v>
      </c>
      <c r="B24" s="11" t="inlineStr">
        <is>
          <t>Sun</t>
        </is>
      </c>
      <c r="C24" s="11" t="n">
        <v>21</v>
      </c>
      <c r="D24" s="11" t="n">
        <v>33</v>
      </c>
      <c r="E24" s="11" t="n">
        <v>24</v>
      </c>
      <c r="F24" s="11" t="n">
        <v>19</v>
      </c>
      <c r="G24" s="11" t="n">
        <v>21</v>
      </c>
      <c r="H24" s="12">
        <f>C24*Assumptions!$B$4+D24*Assumptions!$B$5+E24*Assumptions!$B$6+F24*Assumptions!$B$7+G24*Assumptions!$B$8</f>
        <v/>
      </c>
      <c r="I24" s="12">
        <f>H24*Assumptions!$B$10</f>
        <v/>
      </c>
      <c r="J24" s="13">
        <f>IF(WEEKDAY(A24,2)&gt;=6,Assumptions!$B$12,Assumptions!$B$11)</f>
        <v/>
      </c>
      <c r="K24" s="12">
        <f>Assumptions!$B$14</f>
        <v/>
      </c>
      <c r="L24" s="12">
        <f>H24-I24-J24-K24</f>
        <v/>
      </c>
    </row>
    <row r="25">
      <c r="A25" s="6" t="n">
        <v>46286</v>
      </c>
      <c r="B25" s="7" t="inlineStr">
        <is>
          <t>Mon</t>
        </is>
      </c>
      <c r="C25" s="7" t="n">
        <v>18</v>
      </c>
      <c r="D25" s="7" t="n">
        <v>30</v>
      </c>
      <c r="E25" s="7" t="n">
        <v>23</v>
      </c>
      <c r="F25" s="7" t="n">
        <v>13</v>
      </c>
      <c r="G25" s="7" t="n">
        <v>19</v>
      </c>
      <c r="H25" s="8">
        <f>C25*Assumptions!$B$4+D25*Assumptions!$B$5+E25*Assumptions!$B$6+F25*Assumptions!$B$7+G25*Assumptions!$B$8</f>
        <v/>
      </c>
      <c r="I25" s="8">
        <f>H25*Assumptions!$B$10</f>
        <v/>
      </c>
      <c r="J25" s="9">
        <f>IF(WEEKDAY(A25,2)&gt;=6,Assumptions!$B$12,Assumptions!$B$11)</f>
        <v/>
      </c>
      <c r="K25" s="8">
        <f>Assumptions!$B$14</f>
        <v/>
      </c>
      <c r="L25" s="8">
        <f>H25-I25-J25-K25</f>
        <v/>
      </c>
    </row>
    <row r="26">
      <c r="A26" s="6" t="n">
        <v>46287</v>
      </c>
      <c r="B26" s="7" t="inlineStr">
        <is>
          <t>Tue</t>
        </is>
      </c>
      <c r="C26" s="7" t="n">
        <v>16</v>
      </c>
      <c r="D26" s="7" t="n">
        <v>26</v>
      </c>
      <c r="E26" s="7" t="n">
        <v>23</v>
      </c>
      <c r="F26" s="7" t="n">
        <v>14</v>
      </c>
      <c r="G26" s="7" t="n">
        <v>18</v>
      </c>
      <c r="H26" s="8">
        <f>C26*Assumptions!$B$4+D26*Assumptions!$B$5+E26*Assumptions!$B$6+F26*Assumptions!$B$7+G26*Assumptions!$B$8</f>
        <v/>
      </c>
      <c r="I26" s="8">
        <f>H26*Assumptions!$B$10</f>
        <v/>
      </c>
      <c r="J26" s="9">
        <f>IF(WEEKDAY(A26,2)&gt;=6,Assumptions!$B$12,Assumptions!$B$11)</f>
        <v/>
      </c>
      <c r="K26" s="8">
        <f>Assumptions!$B$14</f>
        <v/>
      </c>
      <c r="L26" s="8">
        <f>H26-I26-J26-K26</f>
        <v/>
      </c>
    </row>
    <row r="27">
      <c r="A27" s="6" t="n">
        <v>46288</v>
      </c>
      <c r="B27" s="7" t="inlineStr">
        <is>
          <t>Wed</t>
        </is>
      </c>
      <c r="C27" s="7" t="n">
        <v>20</v>
      </c>
      <c r="D27" s="7" t="n">
        <v>28</v>
      </c>
      <c r="E27" s="7" t="n">
        <v>22</v>
      </c>
      <c r="F27" s="7" t="n">
        <v>14</v>
      </c>
      <c r="G27" s="7" t="n">
        <v>19</v>
      </c>
      <c r="H27" s="8">
        <f>C27*Assumptions!$B$4+D27*Assumptions!$B$5+E27*Assumptions!$B$6+F27*Assumptions!$B$7+G27*Assumptions!$B$8</f>
        <v/>
      </c>
      <c r="I27" s="8">
        <f>H27*Assumptions!$B$10</f>
        <v/>
      </c>
      <c r="J27" s="9">
        <f>IF(WEEKDAY(A27,2)&gt;=6,Assumptions!$B$12,Assumptions!$B$11)</f>
        <v/>
      </c>
      <c r="K27" s="8">
        <f>Assumptions!$B$14</f>
        <v/>
      </c>
      <c r="L27" s="8">
        <f>H27-I27-J27-K27</f>
        <v/>
      </c>
    </row>
    <row r="28">
      <c r="A28" s="6" t="n">
        <v>46289</v>
      </c>
      <c r="B28" s="7" t="inlineStr">
        <is>
          <t>Thu</t>
        </is>
      </c>
      <c r="C28" s="7" t="n">
        <v>16</v>
      </c>
      <c r="D28" s="7" t="n">
        <v>32</v>
      </c>
      <c r="E28" s="7" t="n">
        <v>25</v>
      </c>
      <c r="F28" s="7" t="n">
        <v>16</v>
      </c>
      <c r="G28" s="7" t="n">
        <v>18</v>
      </c>
      <c r="H28" s="8">
        <f>C28*Assumptions!$B$4+D28*Assumptions!$B$5+E28*Assumptions!$B$6+F28*Assumptions!$B$7+G28*Assumptions!$B$8</f>
        <v/>
      </c>
      <c r="I28" s="8">
        <f>H28*Assumptions!$B$10</f>
        <v/>
      </c>
      <c r="J28" s="9">
        <f>IF(WEEKDAY(A28,2)&gt;=6,Assumptions!$B$12,Assumptions!$B$11)</f>
        <v/>
      </c>
      <c r="K28" s="8">
        <f>Assumptions!$B$14</f>
        <v/>
      </c>
      <c r="L28" s="8">
        <f>H28-I28-J28-K28</f>
        <v/>
      </c>
    </row>
    <row r="29">
      <c r="A29" s="6" t="n">
        <v>46290</v>
      </c>
      <c r="B29" s="7" t="inlineStr">
        <is>
          <t>Fri</t>
        </is>
      </c>
      <c r="C29" s="7" t="n">
        <v>16</v>
      </c>
      <c r="D29" s="7" t="n">
        <v>32</v>
      </c>
      <c r="E29" s="7" t="n">
        <v>20</v>
      </c>
      <c r="F29" s="7" t="n">
        <v>15</v>
      </c>
      <c r="G29" s="7" t="n">
        <v>19</v>
      </c>
      <c r="H29" s="8">
        <f>C29*Assumptions!$B$4+D29*Assumptions!$B$5+E29*Assumptions!$B$6+F29*Assumptions!$B$7+G29*Assumptions!$B$8</f>
        <v/>
      </c>
      <c r="I29" s="8">
        <f>H29*Assumptions!$B$10</f>
        <v/>
      </c>
      <c r="J29" s="9">
        <f>IF(WEEKDAY(A29,2)&gt;=6,Assumptions!$B$12,Assumptions!$B$11)</f>
        <v/>
      </c>
      <c r="K29" s="8">
        <f>Assumptions!$B$14</f>
        <v/>
      </c>
      <c r="L29" s="8">
        <f>H29-I29-J29-K29</f>
        <v/>
      </c>
    </row>
    <row r="30">
      <c r="A30" s="10" t="n">
        <v>46291</v>
      </c>
      <c r="B30" s="11" t="inlineStr">
        <is>
          <t>Sat</t>
        </is>
      </c>
      <c r="C30" s="11" t="n">
        <v>20</v>
      </c>
      <c r="D30" s="11" t="n">
        <v>40</v>
      </c>
      <c r="E30" s="11" t="n">
        <v>25</v>
      </c>
      <c r="F30" s="11" t="n">
        <v>18</v>
      </c>
      <c r="G30" s="11" t="n">
        <v>26</v>
      </c>
      <c r="H30" s="12">
        <f>C30*Assumptions!$B$4+D30*Assumptions!$B$5+E30*Assumptions!$B$6+F30*Assumptions!$B$7+G30*Assumptions!$B$8</f>
        <v/>
      </c>
      <c r="I30" s="12">
        <f>H30*Assumptions!$B$10</f>
        <v/>
      </c>
      <c r="J30" s="13">
        <f>IF(WEEKDAY(A30,2)&gt;=6,Assumptions!$B$12,Assumptions!$B$11)</f>
        <v/>
      </c>
      <c r="K30" s="12">
        <f>Assumptions!$B$14</f>
        <v/>
      </c>
      <c r="L30" s="12">
        <f>H30-I30-J30-K30</f>
        <v/>
      </c>
    </row>
    <row r="31">
      <c r="A31" s="10" t="n">
        <v>46292</v>
      </c>
      <c r="B31" s="11" t="inlineStr">
        <is>
          <t>Sun</t>
        </is>
      </c>
      <c r="C31" s="11" t="n">
        <v>21</v>
      </c>
      <c r="D31" s="11" t="n">
        <v>33</v>
      </c>
      <c r="E31" s="11" t="n">
        <v>22</v>
      </c>
      <c r="F31" s="11" t="n">
        <v>15</v>
      </c>
      <c r="G31" s="11" t="n">
        <v>24</v>
      </c>
      <c r="H31" s="12">
        <f>C31*Assumptions!$B$4+D31*Assumptions!$B$5+E31*Assumptions!$B$6+F31*Assumptions!$B$7+G31*Assumptions!$B$8</f>
        <v/>
      </c>
      <c r="I31" s="12">
        <f>H31*Assumptions!$B$10</f>
        <v/>
      </c>
      <c r="J31" s="13">
        <f>IF(WEEKDAY(A31,2)&gt;=6,Assumptions!$B$12,Assumptions!$B$11)</f>
        <v/>
      </c>
      <c r="K31" s="12">
        <f>Assumptions!$B$14</f>
        <v/>
      </c>
      <c r="L31" s="12">
        <f>H31-I31-J31-K31</f>
        <v/>
      </c>
    </row>
    <row r="32">
      <c r="A32" s="6" t="n">
        <v>46293</v>
      </c>
      <c r="B32" s="7" t="inlineStr">
        <is>
          <t>Mon</t>
        </is>
      </c>
      <c r="C32" s="7" t="n">
        <v>20</v>
      </c>
      <c r="D32" s="7" t="n">
        <v>30</v>
      </c>
      <c r="E32" s="7" t="n">
        <v>21</v>
      </c>
      <c r="F32" s="7" t="n">
        <v>16</v>
      </c>
      <c r="G32" s="7" t="n">
        <v>19</v>
      </c>
      <c r="H32" s="8">
        <f>C32*Assumptions!$B$4+D32*Assumptions!$B$5+E32*Assumptions!$B$6+F32*Assumptions!$B$7+G32*Assumptions!$B$8</f>
        <v/>
      </c>
      <c r="I32" s="8">
        <f>H32*Assumptions!$B$10</f>
        <v/>
      </c>
      <c r="J32" s="9">
        <f>IF(WEEKDAY(A32,2)&gt;=6,Assumptions!$B$12,Assumptions!$B$11)</f>
        <v/>
      </c>
      <c r="K32" s="8">
        <f>Assumptions!$B$14</f>
        <v/>
      </c>
      <c r="L32" s="8">
        <f>H32-I32-J32-K32</f>
        <v/>
      </c>
    </row>
    <row r="33">
      <c r="A33" s="6" t="n">
        <v>46294</v>
      </c>
      <c r="B33" s="7" t="inlineStr">
        <is>
          <t>Tue</t>
        </is>
      </c>
      <c r="C33" s="7" t="n">
        <v>20</v>
      </c>
      <c r="D33" s="7" t="n">
        <v>31</v>
      </c>
      <c r="E33" s="7" t="n">
        <v>20</v>
      </c>
      <c r="F33" s="7" t="n">
        <v>13</v>
      </c>
      <c r="G33" s="7" t="n">
        <v>23</v>
      </c>
      <c r="H33" s="8">
        <f>C33*Assumptions!$B$4+D33*Assumptions!$B$5+E33*Assumptions!$B$6+F33*Assumptions!$B$7+G33*Assumptions!$B$8</f>
        <v/>
      </c>
      <c r="I33" s="8">
        <f>H33*Assumptions!$B$10</f>
        <v/>
      </c>
      <c r="J33" s="9">
        <f>IF(WEEKDAY(A33,2)&gt;=6,Assumptions!$B$12,Assumptions!$B$11)</f>
        <v/>
      </c>
      <c r="K33" s="8">
        <f>Assumptions!$B$14</f>
        <v/>
      </c>
      <c r="L33" s="8">
        <f>H33-I33-J33-K33</f>
        <v/>
      </c>
    </row>
    <row r="34">
      <c r="A34" s="6" t="n">
        <v>46295</v>
      </c>
      <c r="B34" s="7" t="inlineStr">
        <is>
          <t>Wed</t>
        </is>
      </c>
      <c r="C34" s="7" t="n">
        <v>20</v>
      </c>
      <c r="D34" s="7" t="n">
        <v>26</v>
      </c>
      <c r="E34" s="7" t="n">
        <v>22</v>
      </c>
      <c r="F34" s="7" t="n">
        <v>14</v>
      </c>
      <c r="G34" s="7" t="n">
        <v>21</v>
      </c>
      <c r="H34" s="8">
        <f>C34*Assumptions!$B$4+D34*Assumptions!$B$5+E34*Assumptions!$B$6+F34*Assumptions!$B$7+G34*Assumptions!$B$8</f>
        <v/>
      </c>
      <c r="I34" s="8">
        <f>H34*Assumptions!$B$10</f>
        <v/>
      </c>
      <c r="J34" s="9">
        <f>IF(WEEKDAY(A34,2)&gt;=6,Assumptions!$B$12,Assumptions!$B$11)</f>
        <v/>
      </c>
      <c r="K34" s="8">
        <f>Assumptions!$B$14</f>
        <v/>
      </c>
      <c r="L34" s="8">
        <f>H34-I34-J34-K34</f>
        <v/>
      </c>
    </row>
    <row r="36">
      <c r="A36" s="14" t="inlineStr">
        <is>
          <t>September total</t>
        </is>
      </c>
      <c r="B36" s="15" t="n"/>
      <c r="C36" s="15" t="n"/>
      <c r="D36" s="15" t="n"/>
      <c r="E36" s="15" t="n"/>
      <c r="F36" s="15" t="n"/>
      <c r="G36" s="15" t="n"/>
      <c r="H36" s="16">
        <f>SUM(H5:H34)</f>
        <v/>
      </c>
      <c r="I36" s="16">
        <f>SUM(I5:I34)</f>
        <v/>
      </c>
      <c r="J36" s="16">
        <f>SUM(J5:J34)</f>
        <v/>
      </c>
      <c r="K36" s="16">
        <f>SUM(K5:K34)</f>
        <v/>
      </c>
      <c r="L36" s="16">
        <f>SUM(L5:L34)</f>
        <v/>
      </c>
    </row>
    <row r="37">
      <c r="A37" s="17" t="inlineStr">
        <is>
          <t>Net margin (Net Cash ÷ Gross Sales)</t>
        </is>
      </c>
      <c r="L37" s="18">
        <f>L36/H36</f>
        <v/>
      </c>
    </row>
    <row r="38">
      <c r="A38" s="17" t="inlineStr">
        <is>
          <t>Average net cash per day</t>
        </is>
      </c>
      <c r="L38" s="19">
        <f>AVERAGE(L5:L34)</f>
        <v/>
      </c>
    </row>
  </sheetData>
  <mergeCells count="6">
    <mergeCell ref="A36:G36"/>
    <mergeCell ref="A2:L2"/>
    <mergeCell ref="A1:L1"/>
    <mergeCell ref="A38:K38"/>
    <mergeCell ref="A37:K37"/>
    <mergeCell ref="N4:O4"/>
  </mergeCells>
  <pageMargins left="0.3" right="0.3" top="0.3" bottom="0.3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</cols>
  <sheetData>
    <row r="1" ht="26" customHeight="1">
      <c r="A1" s="1" t="inlineStr">
        <is>
          <t>Rosemary &amp; Rye — Assumptions &amp; Menu</t>
        </is>
      </c>
    </row>
    <row r="3">
      <c r="A3" s="3" t="inlineStr">
        <is>
          <t>Menu item</t>
        </is>
      </c>
      <c r="B3" s="3" t="inlineStr">
        <is>
          <t>Price</t>
        </is>
      </c>
    </row>
    <row r="4">
      <c r="A4" s="7" t="inlineStr">
        <is>
          <t>Rosemary Sourdough</t>
        </is>
      </c>
      <c r="B4" s="8" t="n">
        <v>8.5</v>
      </c>
    </row>
    <row r="5">
      <c r="A5" s="7" t="inlineStr">
        <is>
          <t>Butter Croissant</t>
        </is>
      </c>
      <c r="B5" s="8" t="n">
        <v>4.25</v>
      </c>
    </row>
    <row r="6">
      <c r="A6" s="7" t="inlineStr">
        <is>
          <t>Cinnamon Swirl Roll</t>
        </is>
      </c>
      <c r="B6" s="8" t="n">
        <v>5</v>
      </c>
    </row>
    <row r="7">
      <c r="A7" s="7" t="inlineStr">
        <is>
          <t>Classic Baguette</t>
        </is>
      </c>
      <c r="B7" s="8" t="n">
        <v>4.75</v>
      </c>
    </row>
    <row r="8">
      <c r="A8" s="7" t="inlineStr">
        <is>
          <t>Rye &amp; Seed Loaf</t>
        </is>
      </c>
      <c r="B8" s="8" t="n">
        <v>9</v>
      </c>
    </row>
    <row r="10">
      <c r="A10" s="20" t="inlineStr">
        <is>
          <t>Cost of goods (ingredients), % of gross sales</t>
        </is>
      </c>
      <c r="B10" s="21" t="n">
        <v>0.32</v>
      </c>
    </row>
    <row r="11">
      <c r="A11" s="20" t="inlineStr">
        <is>
          <t>Weekday labor (2 bakers + 1 counter)</t>
        </is>
      </c>
      <c r="B11" s="9" t="n">
        <v>210</v>
      </c>
    </row>
    <row r="12">
      <c r="A12" s="20" t="inlineStr">
        <is>
          <t>Weekend labor (+1 extra counter shift)</t>
        </is>
      </c>
      <c r="B12" s="9" t="n">
        <v>260</v>
      </c>
    </row>
    <row r="13">
      <c r="A13" s="20" t="inlineStr">
        <is>
          <t>Monthly rent</t>
        </is>
      </c>
      <c r="B13" s="9" t="n">
        <v>1800</v>
      </c>
    </row>
    <row r="14">
      <c r="A14" s="20" t="inlineStr">
        <is>
          <t>Rent allocated per day (=B13/30)</t>
        </is>
      </c>
      <c r="B14" s="8">
        <f>B13/30</f>
        <v/>
      </c>
    </row>
  </sheetData>
  <mergeCells count="1">
    <mergeCell ref="A1:D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2026-09-21T02:45:14Z</dcterms:created>
  <dcterms:modified xmlns:dcterms="http://purl.org/dc/terms/" xmlns:xsi="http://www.w3.org/2001/XMLSchema-instance" xsi:type="dcterms:W3CDTF">2026-09-21T02:45:14Z</dcterms:modified>
</cp:coreProperties>
</file>